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activeTab="1"/>
  </bookViews>
  <sheets>
    <sheet name="CR" sheetId="1" r:id="rId1"/>
    <sheet name="Bila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30" i="2"/>
  <c r="G21" i="2" l="1"/>
  <c r="E21" i="2"/>
  <c r="E14" i="2"/>
  <c r="G14" i="2"/>
  <c r="G10" i="1"/>
  <c r="H10" i="1"/>
  <c r="E15" i="1"/>
  <c r="E19" i="1" s="1"/>
  <c r="D15" i="1"/>
  <c r="D19" i="1" s="1"/>
  <c r="D21" i="1" l="1"/>
  <c r="D35" i="1"/>
  <c r="E21" i="1"/>
  <c r="E35" i="1"/>
  <c r="H15" i="1"/>
  <c r="H19" i="1" s="1"/>
  <c r="E27" i="1"/>
  <c r="G15" i="1"/>
  <c r="G19" i="1" s="1"/>
  <c r="D27" i="1"/>
  <c r="G23" i="2"/>
  <c r="E23" i="2"/>
  <c r="F35" i="1" l="1"/>
  <c r="G35" i="1" s="1"/>
  <c r="G21" i="1"/>
  <c r="G24" i="1" s="1"/>
  <c r="D34" i="1"/>
  <c r="H21" i="1"/>
  <c r="H24" i="1" s="1"/>
  <c r="E34" i="1"/>
  <c r="E36" i="1" s="1"/>
  <c r="D36" i="1" l="1"/>
  <c r="F36" i="1" s="1"/>
  <c r="G36" i="1" s="1"/>
  <c r="F34" i="1"/>
  <c r="G34" i="1" s="1"/>
</calcChain>
</file>

<file path=xl/sharedStrings.xml><?xml version="1.0" encoding="utf-8"?>
<sst xmlns="http://schemas.openxmlformats.org/spreadsheetml/2006/main" count="76" uniqueCount="69">
  <si>
    <t>Charges (€)</t>
  </si>
  <si>
    <t>Produits (€)</t>
  </si>
  <si>
    <t>Charges d'exploitation</t>
  </si>
  <si>
    <t xml:space="preserve">Achats de marchandises </t>
  </si>
  <si>
    <t>Achats de matières premières</t>
  </si>
  <si>
    <t>Autres achats et charges externes</t>
  </si>
  <si>
    <t>Impots et taxes</t>
  </si>
  <si>
    <t>Salaires</t>
  </si>
  <si>
    <t>Charges sociales</t>
  </si>
  <si>
    <t>Dotations aux amortissements</t>
  </si>
  <si>
    <t>Total des charges d'exploitation</t>
  </si>
  <si>
    <t>Charges financières</t>
  </si>
  <si>
    <t>Impot sur les bénéfices</t>
  </si>
  <si>
    <t>Total des charges</t>
  </si>
  <si>
    <t>Charges exceptionnelles</t>
  </si>
  <si>
    <t>Solde créditeur (bénéfice)</t>
  </si>
  <si>
    <t>Total Général</t>
  </si>
  <si>
    <r>
      <t xml:space="preserve">Compte de résultat </t>
    </r>
    <r>
      <rPr>
        <b/>
        <u/>
        <sz val="13"/>
        <color theme="1"/>
        <rFont val="Calibri"/>
        <family val="2"/>
        <scheme val="minor"/>
      </rPr>
      <t>fictif</t>
    </r>
    <r>
      <rPr>
        <b/>
        <sz val="13"/>
        <color theme="1"/>
        <rFont val="Calibri"/>
        <family val="2"/>
        <scheme val="minor"/>
      </rPr>
      <t xml:space="preserve"> de l'entreprise Biscochoc</t>
    </r>
  </si>
  <si>
    <t>CR imaginé pour les besoins de l'exercice</t>
  </si>
  <si>
    <t>Produits d'exploitation</t>
  </si>
  <si>
    <t>Ventes de marchandises</t>
  </si>
  <si>
    <t>Production vendues</t>
  </si>
  <si>
    <t>Chiffre d'affaires net</t>
  </si>
  <si>
    <t>Total des produits d'exploitation</t>
  </si>
  <si>
    <t>Produits financiers</t>
  </si>
  <si>
    <t>Produits exceptionnels</t>
  </si>
  <si>
    <t>Total des produits</t>
  </si>
  <si>
    <t>Solde débiteur (perte)</t>
  </si>
  <si>
    <r>
      <t xml:space="preserve">BILAN </t>
    </r>
    <r>
      <rPr>
        <b/>
        <u/>
        <sz val="13"/>
        <color theme="1"/>
        <rFont val="Calibri"/>
        <family val="2"/>
        <scheme val="minor"/>
      </rPr>
      <t>fictif</t>
    </r>
    <r>
      <rPr>
        <b/>
        <sz val="13"/>
        <color theme="1"/>
        <rFont val="Calibri"/>
        <family val="2"/>
        <scheme val="minor"/>
      </rPr>
      <t xml:space="preserve"> de l'entreprise Biscochoc</t>
    </r>
  </si>
  <si>
    <t>ACTIF</t>
  </si>
  <si>
    <t>PASSIF</t>
  </si>
  <si>
    <t>Actif immobilisé</t>
  </si>
  <si>
    <t>Fonds de commerce</t>
  </si>
  <si>
    <t>Terrains</t>
  </si>
  <si>
    <t>Constructions</t>
  </si>
  <si>
    <t>Autres immobilisations corporelles</t>
  </si>
  <si>
    <t>Caitaux propres</t>
  </si>
  <si>
    <t>Capital</t>
  </si>
  <si>
    <t>Réserves</t>
  </si>
  <si>
    <t>Résultat de l'exercice</t>
  </si>
  <si>
    <t>Total de l'actif immobilisé</t>
  </si>
  <si>
    <t>Total des capitaux propres</t>
  </si>
  <si>
    <t>Actif circulant</t>
  </si>
  <si>
    <t>Stock de produits finis</t>
  </si>
  <si>
    <t>Stock de marchandises</t>
  </si>
  <si>
    <t>Créances clients</t>
  </si>
  <si>
    <t>Autres créances</t>
  </si>
  <si>
    <t>Total de l'actif Circulant</t>
  </si>
  <si>
    <t>Total des dettes</t>
  </si>
  <si>
    <t>Dettes</t>
  </si>
  <si>
    <t>Emprunts auprès des établissement de crédit</t>
  </si>
  <si>
    <t>Dettes fournisseurs</t>
  </si>
  <si>
    <t>Dettes fiscales et sociales</t>
  </si>
  <si>
    <t>Autres dettes</t>
  </si>
  <si>
    <t>Disponibilités</t>
  </si>
  <si>
    <t>Bilan imaginé pour les besoins de l'exercice</t>
  </si>
  <si>
    <t>MONTANT €</t>
  </si>
  <si>
    <t>Calcul de la Valeur Ajoutée</t>
  </si>
  <si>
    <t>Evolution des produits, charges et résultat</t>
  </si>
  <si>
    <t>Montant en 2019</t>
  </si>
  <si>
    <t>Variation en valeur (€)</t>
  </si>
  <si>
    <t>Résultat de l’exercice</t>
  </si>
  <si>
    <t>Variation en pourcentage (%)</t>
  </si>
  <si>
    <t>Montant en 2020</t>
  </si>
  <si>
    <t>Taux de rentabilité</t>
  </si>
  <si>
    <t xml:space="preserve">Taux de profitabilité </t>
  </si>
  <si>
    <t>(résultat net de l’exercice / Capitaux propres)</t>
  </si>
  <si>
    <t>(résultat net de l’exercice / CA)</t>
  </si>
  <si>
    <t>Taux de rentabilité financière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</si>
</sst>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.5"/>
      <color rgb="FF212529"/>
      <name val="Arial"/>
      <family val="2"/>
    </font>
    <font>
      <b/>
      <sz val="10.5"/>
      <color rgb="FFFF0000"/>
      <name val="Arial"/>
      <family val="2"/>
    </font>
    <font>
      <sz val="10.5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0" fillId="0" borderId="3" xfId="0" applyBorder="1"/>
    <xf numFmtId="0" fontId="3" fillId="0" borderId="5" xfId="0" applyFont="1" applyFill="1" applyBorder="1" applyAlignment="1">
      <alignment horizontal="right"/>
    </xf>
    <xf numFmtId="0" fontId="2" fillId="0" borderId="8" xfId="0" applyFont="1" applyBorder="1"/>
    <xf numFmtId="0" fontId="0" fillId="0" borderId="11" xfId="0" applyBorder="1"/>
    <xf numFmtId="0" fontId="3" fillId="0" borderId="13" xfId="0" applyFont="1" applyFill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19" xfId="0" applyFont="1" applyFill="1" applyBorder="1"/>
    <xf numFmtId="0" fontId="3" fillId="0" borderId="11" xfId="0" applyFont="1" applyFill="1" applyBorder="1"/>
    <xf numFmtId="0" fontId="0" fillId="0" borderId="21" xfId="0" applyFill="1" applyBorder="1"/>
    <xf numFmtId="0" fontId="3" fillId="0" borderId="23" xfId="0" applyFont="1" applyFill="1" applyBorder="1"/>
    <xf numFmtId="0" fontId="5" fillId="0" borderId="0" xfId="0" applyFont="1"/>
    <xf numFmtId="164" fontId="0" fillId="0" borderId="9" xfId="1" applyNumberFormat="1" applyFont="1" applyBorder="1"/>
    <xf numFmtId="164" fontId="0" fillId="0" borderId="1" xfId="1" applyNumberFormat="1" applyFont="1" applyBorder="1"/>
    <xf numFmtId="164" fontId="0" fillId="0" borderId="4" xfId="1" applyNumberFormat="1" applyFont="1" applyBorder="1"/>
    <xf numFmtId="164" fontId="0" fillId="0" borderId="3" xfId="1" applyNumberFormat="1" applyFont="1" applyBorder="1"/>
    <xf numFmtId="0" fontId="2" fillId="0" borderId="9" xfId="0" applyFont="1" applyBorder="1"/>
    <xf numFmtId="0" fontId="2" fillId="0" borderId="1" xfId="0" applyFont="1" applyBorder="1" applyAlignment="1">
      <alignment horizontal="right"/>
    </xf>
    <xf numFmtId="164" fontId="0" fillId="0" borderId="10" xfId="1" applyNumberFormat="1" applyFont="1" applyBorder="1"/>
    <xf numFmtId="164" fontId="0" fillId="0" borderId="12" xfId="1" applyNumberFormat="1" applyFont="1" applyBorder="1"/>
    <xf numFmtId="164" fontId="0" fillId="0" borderId="22" xfId="1" applyNumberFormat="1" applyFont="1" applyBorder="1"/>
    <xf numFmtId="164" fontId="3" fillId="0" borderId="14" xfId="1" applyNumberFormat="1" applyFont="1" applyBorder="1"/>
    <xf numFmtId="164" fontId="3" fillId="0" borderId="15" xfId="1" applyNumberFormat="1" applyFont="1" applyBorder="1"/>
    <xf numFmtId="164" fontId="3" fillId="0" borderId="4" xfId="1" applyNumberFormat="1" applyFont="1" applyBorder="1"/>
    <xf numFmtId="164" fontId="3" fillId="0" borderId="20" xfId="1" applyNumberFormat="1" applyFont="1" applyBorder="1"/>
    <xf numFmtId="164" fontId="3" fillId="0" borderId="1" xfId="1" applyNumberFormat="1" applyFont="1" applyBorder="1"/>
    <xf numFmtId="164" fontId="3" fillId="0" borderId="12" xfId="1" applyNumberFormat="1" applyFont="1" applyBorder="1"/>
    <xf numFmtId="164" fontId="3" fillId="0" borderId="6" xfId="1" applyNumberFormat="1" applyFont="1" applyBorder="1"/>
    <xf numFmtId="164" fontId="3" fillId="0" borderId="7" xfId="1" applyNumberFormat="1" applyFont="1" applyBorder="1"/>
    <xf numFmtId="164" fontId="3" fillId="0" borderId="2" xfId="1" applyNumberFormat="1" applyFont="1" applyBorder="1"/>
    <xf numFmtId="164" fontId="3" fillId="0" borderId="24" xfId="1" applyNumberFormat="1" applyFont="1" applyBorder="1"/>
    <xf numFmtId="164" fontId="0" fillId="0" borderId="0" xfId="0" applyNumberFormat="1"/>
    <xf numFmtId="0" fontId="3" fillId="0" borderId="13" xfId="0" applyFont="1" applyFill="1" applyBorder="1" applyAlignment="1">
      <alignment horizontal="right"/>
    </xf>
    <xf numFmtId="0" fontId="6" fillId="0" borderId="8" xfId="0" applyFont="1" applyBorder="1"/>
    <xf numFmtId="0" fontId="3" fillId="0" borderId="14" xfId="0" applyFont="1" applyFill="1" applyBorder="1"/>
    <xf numFmtId="0" fontId="0" fillId="0" borderId="21" xfId="0" applyBorder="1"/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9" fontId="10" fillId="0" borderId="1" xfId="2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9" fontId="9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/>
    <xf numFmtId="0" fontId="9" fillId="0" borderId="0" xfId="0" applyFont="1"/>
    <xf numFmtId="9" fontId="7" fillId="0" borderId="1" xfId="2" applyFon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9</xdr:row>
      <xdr:rowOff>0</xdr:rowOff>
    </xdr:from>
    <xdr:to>
      <xdr:col>27</xdr:col>
      <xdr:colOff>247650</xdr:colOff>
      <xdr:row>25</xdr:row>
      <xdr:rowOff>19050</xdr:rowOff>
    </xdr:to>
    <xdr:sp macro="" textlink="">
      <xdr:nvSpPr>
        <xdr:cNvPr id="1025" name="AutoShape 1" descr="https://lh3.googleusercontent.com/wiUv9CY2Ov2O8ibvuuIze9-NftUZRblw1PM2G6MJkhdvYer79JYwFpVDBPcsx9g8tlaNgXovcdgjHYvw7AWRVtEAEGuBDmxuRhyZY2ZC5icwbUmftu4MecalGV6vfbel11XH9aZ_"/>
        <xdr:cNvSpPr>
          <a:spLocks noChangeAspect="1" noChangeArrowheads="1"/>
        </xdr:cNvSpPr>
      </xdr:nvSpPr>
      <xdr:spPr bwMode="auto">
        <a:xfrm>
          <a:off x="10972800" y="1714500"/>
          <a:ext cx="5734050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C3:H36"/>
  <sheetViews>
    <sheetView showGridLines="0" topLeftCell="A5" workbookViewId="0">
      <selection activeCell="C26" sqref="C26:D29"/>
    </sheetView>
  </sheetViews>
  <sheetFormatPr baseColWidth="10" defaultColWidth="9.140625" defaultRowHeight="15" x14ac:dyDescent="0.25"/>
  <cols>
    <col min="3" max="3" width="33.85546875" bestFit="1" customWidth="1"/>
    <col min="4" max="4" width="14.140625" bestFit="1" customWidth="1"/>
    <col min="5" max="5" width="12.85546875" bestFit="1" customWidth="1"/>
    <col min="6" max="6" width="34.5703125" bestFit="1" customWidth="1"/>
    <col min="7" max="7" width="14.140625" bestFit="1" customWidth="1"/>
    <col min="8" max="8" width="12.85546875" bestFit="1" customWidth="1"/>
  </cols>
  <sheetData>
    <row r="3" spans="3:8" ht="15.75" thickBot="1" x14ac:dyDescent="0.3"/>
    <row r="4" spans="3:8" ht="18" thickBot="1" x14ac:dyDescent="0.35">
      <c r="C4" s="39" t="s">
        <v>17</v>
      </c>
      <c r="D4" s="40"/>
      <c r="E4" s="40"/>
      <c r="F4" s="40"/>
      <c r="G4" s="40"/>
      <c r="H4" s="41"/>
    </row>
    <row r="5" spans="3:8" ht="15.75" thickBot="1" x14ac:dyDescent="0.3"/>
    <row r="6" spans="3:8" ht="15.75" thickBot="1" x14ac:dyDescent="0.3">
      <c r="C6" s="7" t="s">
        <v>0</v>
      </c>
      <c r="D6" s="8">
        <v>2020</v>
      </c>
      <c r="E6" s="8">
        <v>2019</v>
      </c>
      <c r="F6" s="8" t="s">
        <v>1</v>
      </c>
      <c r="G6" s="8">
        <v>2020</v>
      </c>
      <c r="H6" s="9">
        <v>2019</v>
      </c>
    </row>
    <row r="7" spans="3:8" x14ac:dyDescent="0.25">
      <c r="C7" s="4" t="s">
        <v>2</v>
      </c>
      <c r="D7" s="15"/>
      <c r="E7" s="15"/>
      <c r="F7" s="19" t="s">
        <v>19</v>
      </c>
      <c r="G7" s="15"/>
      <c r="H7" s="21"/>
    </row>
    <row r="8" spans="3:8" x14ac:dyDescent="0.25">
      <c r="C8" s="5" t="s">
        <v>3</v>
      </c>
      <c r="D8" s="17">
        <v>240000</v>
      </c>
      <c r="E8" s="16">
        <v>204000</v>
      </c>
      <c r="F8" s="1" t="s">
        <v>20</v>
      </c>
      <c r="G8" s="16">
        <v>372000</v>
      </c>
      <c r="H8" s="22">
        <v>340000</v>
      </c>
    </row>
    <row r="9" spans="3:8" x14ac:dyDescent="0.25">
      <c r="C9" s="5" t="s">
        <v>4</v>
      </c>
      <c r="D9" s="16">
        <v>6800000</v>
      </c>
      <c r="E9" s="16">
        <v>6000000</v>
      </c>
      <c r="F9" s="1" t="s">
        <v>21</v>
      </c>
      <c r="G9" s="16">
        <v>10000000</v>
      </c>
      <c r="H9" s="22">
        <v>9376000</v>
      </c>
    </row>
    <row r="10" spans="3:8" x14ac:dyDescent="0.25">
      <c r="C10" s="5" t="s">
        <v>5</v>
      </c>
      <c r="D10" s="16">
        <v>8000</v>
      </c>
      <c r="E10" s="16">
        <v>32000</v>
      </c>
      <c r="F10" s="20" t="s">
        <v>22</v>
      </c>
      <c r="G10" s="16">
        <f>SUM(G8:G9)</f>
        <v>10372000</v>
      </c>
      <c r="H10" s="22">
        <f>SUM(H8:H9)</f>
        <v>9716000</v>
      </c>
    </row>
    <row r="11" spans="3:8" x14ac:dyDescent="0.25">
      <c r="C11" s="5" t="s">
        <v>6</v>
      </c>
      <c r="D11" s="16">
        <v>88000</v>
      </c>
      <c r="E11" s="16">
        <v>80000</v>
      </c>
      <c r="F11" s="1"/>
      <c r="G11" s="16"/>
      <c r="H11" s="22"/>
    </row>
    <row r="12" spans="3:8" x14ac:dyDescent="0.25">
      <c r="C12" s="5" t="s">
        <v>7</v>
      </c>
      <c r="D12" s="16">
        <v>1440000</v>
      </c>
      <c r="E12" s="16">
        <v>1400000</v>
      </c>
      <c r="F12" s="1"/>
      <c r="G12" s="16"/>
      <c r="H12" s="22"/>
    </row>
    <row r="13" spans="3:8" x14ac:dyDescent="0.25">
      <c r="C13" s="5" t="s">
        <v>8</v>
      </c>
      <c r="D13" s="16">
        <v>800000</v>
      </c>
      <c r="E13" s="16">
        <v>720000</v>
      </c>
      <c r="F13" s="1"/>
      <c r="G13" s="16"/>
      <c r="H13" s="22"/>
    </row>
    <row r="14" spans="3:8" x14ac:dyDescent="0.25">
      <c r="C14" s="5" t="s">
        <v>9</v>
      </c>
      <c r="D14" s="16">
        <v>240000</v>
      </c>
      <c r="E14" s="16">
        <v>160000</v>
      </c>
      <c r="F14" s="1"/>
      <c r="G14" s="16"/>
      <c r="H14" s="22"/>
    </row>
    <row r="15" spans="3:8" ht="18" thickBot="1" x14ac:dyDescent="0.35">
      <c r="C15" s="6" t="s">
        <v>10</v>
      </c>
      <c r="D15" s="24">
        <f>SUM(D8:D14)</f>
        <v>9616000</v>
      </c>
      <c r="E15" s="24">
        <f>SUM(E8:E14)</f>
        <v>8596000</v>
      </c>
      <c r="F15" s="6" t="s">
        <v>23</v>
      </c>
      <c r="G15" s="24">
        <f>G10</f>
        <v>10372000</v>
      </c>
      <c r="H15" s="25">
        <f>H10</f>
        <v>9716000</v>
      </c>
    </row>
    <row r="16" spans="3:8" ht="17.25" x14ac:dyDescent="0.3">
      <c r="C16" s="10" t="s">
        <v>11</v>
      </c>
      <c r="D16" s="26">
        <v>96000</v>
      </c>
      <c r="E16" s="26">
        <v>80000</v>
      </c>
      <c r="F16" s="10" t="s">
        <v>24</v>
      </c>
      <c r="G16" s="26">
        <v>0</v>
      </c>
      <c r="H16" s="27">
        <v>8000</v>
      </c>
    </row>
    <row r="17" spans="3:8" ht="17.25" x14ac:dyDescent="0.3">
      <c r="C17" s="11" t="s">
        <v>14</v>
      </c>
      <c r="D17" s="28">
        <v>0</v>
      </c>
      <c r="E17" s="28">
        <v>84000</v>
      </c>
      <c r="F17" s="11" t="s">
        <v>25</v>
      </c>
      <c r="G17" s="28">
        <v>0</v>
      </c>
      <c r="H17" s="29">
        <v>24000</v>
      </c>
    </row>
    <row r="18" spans="3:8" ht="15.75" thickBot="1" x14ac:dyDescent="0.3">
      <c r="C18" s="12" t="s">
        <v>12</v>
      </c>
      <c r="D18" s="18">
        <v>220000</v>
      </c>
      <c r="E18" s="18">
        <v>328000</v>
      </c>
      <c r="F18" s="2"/>
      <c r="G18" s="18"/>
      <c r="H18" s="23"/>
    </row>
    <row r="19" spans="3:8" ht="18" thickBot="1" x14ac:dyDescent="0.35">
      <c r="C19" s="3" t="s">
        <v>13</v>
      </c>
      <c r="D19" s="30">
        <f>SUM(D15:D18)</f>
        <v>9932000</v>
      </c>
      <c r="E19" s="30">
        <f>SUM(E15:E18)</f>
        <v>9088000</v>
      </c>
      <c r="F19" s="3" t="s">
        <v>26</v>
      </c>
      <c r="G19" s="30">
        <f>SUM(G15:G18)</f>
        <v>10372000</v>
      </c>
      <c r="H19" s="31">
        <f>SUM(H15:H18)</f>
        <v>9748000</v>
      </c>
    </row>
    <row r="20" spans="3:8" ht="18" thickBot="1" x14ac:dyDescent="0.35">
      <c r="C20" s="13" t="s">
        <v>15</v>
      </c>
      <c r="D20" s="32">
        <v>440000</v>
      </c>
      <c r="E20" s="32">
        <v>660000</v>
      </c>
      <c r="F20" s="13" t="s">
        <v>27</v>
      </c>
      <c r="G20" s="32"/>
      <c r="H20" s="33"/>
    </row>
    <row r="21" spans="3:8" ht="18" thickBot="1" x14ac:dyDescent="0.35">
      <c r="C21" s="3" t="s">
        <v>16</v>
      </c>
      <c r="D21" s="30">
        <f>SUM(D19:D20)</f>
        <v>10372000</v>
      </c>
      <c r="E21" s="30">
        <f>SUM(E19:E20)</f>
        <v>9748000</v>
      </c>
      <c r="F21" s="3" t="s">
        <v>16</v>
      </c>
      <c r="G21" s="30">
        <f>G19</f>
        <v>10372000</v>
      </c>
      <c r="H21" s="31">
        <f>H19</f>
        <v>9748000</v>
      </c>
    </row>
    <row r="23" spans="3:8" x14ac:dyDescent="0.25">
      <c r="C23" s="14" t="s">
        <v>18</v>
      </c>
    </row>
    <row r="24" spans="3:8" x14ac:dyDescent="0.25">
      <c r="G24" s="34">
        <f>D21-G21</f>
        <v>0</v>
      </c>
      <c r="H24" s="34">
        <f>E21-H21</f>
        <v>0</v>
      </c>
    </row>
    <row r="26" spans="3:8" x14ac:dyDescent="0.25">
      <c r="D26" s="42">
        <v>2020</v>
      </c>
      <c r="E26" s="42">
        <v>2019</v>
      </c>
    </row>
    <row r="27" spans="3:8" x14ac:dyDescent="0.25">
      <c r="C27" s="43" t="s">
        <v>57</v>
      </c>
      <c r="D27" s="53">
        <f>G10-(D8+D9+D10)</f>
        <v>3324000</v>
      </c>
      <c r="E27" s="53">
        <f>H10-(E8+E9+E10)</f>
        <v>3480000</v>
      </c>
    </row>
    <row r="28" spans="3:8" x14ac:dyDescent="0.25">
      <c r="C28" s="43" t="s">
        <v>64</v>
      </c>
      <c r="D28" s="1"/>
      <c r="E28" s="1"/>
    </row>
    <row r="29" spans="3:8" x14ac:dyDescent="0.25">
      <c r="C29" s="43" t="s">
        <v>65</v>
      </c>
      <c r="D29" s="1"/>
      <c r="E29" s="1"/>
    </row>
    <row r="32" spans="3:8" ht="27" customHeight="1" x14ac:dyDescent="0.25">
      <c r="C32" s="44" t="s">
        <v>58</v>
      </c>
      <c r="D32" s="45" t="s">
        <v>63</v>
      </c>
      <c r="E32" s="45" t="s">
        <v>59</v>
      </c>
      <c r="F32" s="45" t="s">
        <v>60</v>
      </c>
      <c r="G32" s="45" t="s">
        <v>62</v>
      </c>
    </row>
    <row r="33" spans="3:7" x14ac:dyDescent="0.25">
      <c r="C33" s="44"/>
      <c r="D33" s="45"/>
      <c r="E33" s="45"/>
      <c r="F33" s="45"/>
      <c r="G33" s="45"/>
    </row>
    <row r="34" spans="3:7" ht="34.5" customHeight="1" x14ac:dyDescent="0.25">
      <c r="C34" s="46" t="s">
        <v>26</v>
      </c>
      <c r="D34" s="47">
        <f>G19</f>
        <v>10372000</v>
      </c>
      <c r="E34" s="47">
        <f>H19</f>
        <v>9748000</v>
      </c>
      <c r="F34" s="50">
        <f>D34-E34</f>
        <v>624000</v>
      </c>
      <c r="G34" s="48">
        <f>F34/E34</f>
        <v>6.4013130898645881E-2</v>
      </c>
    </row>
    <row r="35" spans="3:7" ht="34.5" customHeight="1" x14ac:dyDescent="0.25">
      <c r="C35" s="46" t="s">
        <v>13</v>
      </c>
      <c r="D35" s="47">
        <f>D19</f>
        <v>9932000</v>
      </c>
      <c r="E35" s="47">
        <f>E19</f>
        <v>9088000</v>
      </c>
      <c r="F35" s="50">
        <f t="shared" ref="F35:F36" si="0">D35-E35</f>
        <v>844000</v>
      </c>
      <c r="G35" s="48">
        <f t="shared" ref="G35:G36" si="1">F35/E35</f>
        <v>9.2869718309859156E-2</v>
      </c>
    </row>
    <row r="36" spans="3:7" ht="37.5" customHeight="1" x14ac:dyDescent="0.25">
      <c r="C36" s="46" t="s">
        <v>61</v>
      </c>
      <c r="D36" s="49">
        <f>D34-D35</f>
        <v>440000</v>
      </c>
      <c r="E36" s="49">
        <f>E34-E35</f>
        <v>660000</v>
      </c>
      <c r="F36" s="51">
        <f t="shared" si="0"/>
        <v>-220000</v>
      </c>
      <c r="G36" s="52">
        <f t="shared" si="1"/>
        <v>-0.33333333333333331</v>
      </c>
    </row>
  </sheetData>
  <mergeCells count="6">
    <mergeCell ref="C4:H4"/>
    <mergeCell ref="C32:C33"/>
    <mergeCell ref="D32:D33"/>
    <mergeCell ref="E32:E33"/>
    <mergeCell ref="F32:F33"/>
    <mergeCell ref="G32:G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D5:G31"/>
  <sheetViews>
    <sheetView showGridLines="0" tabSelected="1" workbookViewId="0">
      <selection activeCell="D29" sqref="D29:G31"/>
    </sheetView>
  </sheetViews>
  <sheetFormatPr baseColWidth="10" defaultRowHeight="15" x14ac:dyDescent="0.25"/>
  <cols>
    <col min="1" max="2" width="11.42578125" customWidth="1"/>
    <col min="4" max="4" width="32.42578125" customWidth="1"/>
    <col min="5" max="5" width="15.28515625" customWidth="1"/>
    <col min="6" max="6" width="41.5703125" bestFit="1" customWidth="1"/>
    <col min="7" max="7" width="17.85546875" customWidth="1"/>
  </cols>
  <sheetData>
    <row r="5" spans="4:7" ht="15.75" thickBot="1" x14ac:dyDescent="0.3"/>
    <row r="6" spans="4:7" ht="18" thickBot="1" x14ac:dyDescent="0.35">
      <c r="D6" s="39" t="s">
        <v>28</v>
      </c>
      <c r="E6" s="40"/>
      <c r="F6" s="40"/>
      <c r="G6" s="40"/>
    </row>
    <row r="7" spans="4:7" ht="15.75" thickBot="1" x14ac:dyDescent="0.3"/>
    <row r="8" spans="4:7" ht="15.75" thickBot="1" x14ac:dyDescent="0.3">
      <c r="D8" s="7" t="s">
        <v>29</v>
      </c>
      <c r="E8" s="8" t="s">
        <v>56</v>
      </c>
      <c r="F8" s="8" t="s">
        <v>30</v>
      </c>
      <c r="G8" s="9" t="s">
        <v>56</v>
      </c>
    </row>
    <row r="9" spans="4:7" ht="15.75" x14ac:dyDescent="0.25">
      <c r="D9" s="36" t="s">
        <v>31</v>
      </c>
      <c r="E9" s="15"/>
      <c r="F9" s="19" t="s">
        <v>36</v>
      </c>
      <c r="G9" s="21"/>
    </row>
    <row r="10" spans="4:7" x14ac:dyDescent="0.25">
      <c r="D10" s="5" t="s">
        <v>32</v>
      </c>
      <c r="E10" s="16">
        <v>800000</v>
      </c>
      <c r="F10" s="1" t="s">
        <v>37</v>
      </c>
      <c r="G10" s="22">
        <v>2000000</v>
      </c>
    </row>
    <row r="11" spans="4:7" x14ac:dyDescent="0.25">
      <c r="D11" s="5" t="s">
        <v>33</v>
      </c>
      <c r="E11" s="16">
        <v>1200000</v>
      </c>
      <c r="F11" s="1" t="s">
        <v>38</v>
      </c>
      <c r="G11" s="22">
        <v>200000</v>
      </c>
    </row>
    <row r="12" spans="4:7" x14ac:dyDescent="0.25">
      <c r="D12" s="5" t="s">
        <v>34</v>
      </c>
      <c r="E12" s="16">
        <v>800000</v>
      </c>
      <c r="F12" s="1" t="s">
        <v>39</v>
      </c>
      <c r="G12" s="22">
        <v>440000</v>
      </c>
    </row>
    <row r="13" spans="4:7" x14ac:dyDescent="0.25">
      <c r="D13" s="5" t="s">
        <v>35</v>
      </c>
      <c r="E13" s="16">
        <v>560000</v>
      </c>
      <c r="F13" s="1"/>
      <c r="G13" s="22"/>
    </row>
    <row r="14" spans="4:7" ht="18" thickBot="1" x14ac:dyDescent="0.35">
      <c r="D14" s="35" t="s">
        <v>40</v>
      </c>
      <c r="E14" s="24">
        <f>SUM(E10:E13)</f>
        <v>3360000</v>
      </c>
      <c r="F14" s="37" t="s">
        <v>41</v>
      </c>
      <c r="G14" s="25">
        <f>SUM(G10:G13)</f>
        <v>2640000</v>
      </c>
    </row>
    <row r="15" spans="4:7" ht="15.75" x14ac:dyDescent="0.25">
      <c r="D15" s="36" t="s">
        <v>42</v>
      </c>
      <c r="E15" s="15"/>
      <c r="F15" s="36" t="s">
        <v>49</v>
      </c>
      <c r="G15" s="21"/>
    </row>
    <row r="16" spans="4:7" x14ac:dyDescent="0.25">
      <c r="D16" s="5" t="s">
        <v>43</v>
      </c>
      <c r="E16" s="16">
        <v>360000</v>
      </c>
      <c r="F16" s="5" t="s">
        <v>50</v>
      </c>
      <c r="G16" s="22">
        <v>2160000</v>
      </c>
    </row>
    <row r="17" spans="4:7" x14ac:dyDescent="0.25">
      <c r="D17" s="5" t="s">
        <v>44</v>
      </c>
      <c r="E17" s="16">
        <v>120000</v>
      </c>
      <c r="F17" s="5" t="s">
        <v>51</v>
      </c>
      <c r="G17" s="22">
        <v>2384000</v>
      </c>
    </row>
    <row r="18" spans="4:7" x14ac:dyDescent="0.25">
      <c r="D18" s="5" t="s">
        <v>45</v>
      </c>
      <c r="E18" s="16">
        <v>6000000</v>
      </c>
      <c r="F18" s="5" t="s">
        <v>52</v>
      </c>
      <c r="G18" s="22">
        <v>400000</v>
      </c>
    </row>
    <row r="19" spans="4:7" x14ac:dyDescent="0.25">
      <c r="D19" s="5" t="s">
        <v>46</v>
      </c>
      <c r="E19" s="16">
        <v>480000</v>
      </c>
      <c r="F19" s="5" t="s">
        <v>53</v>
      </c>
      <c r="G19" s="22">
        <v>2800000</v>
      </c>
    </row>
    <row r="20" spans="4:7" x14ac:dyDescent="0.25">
      <c r="D20" s="38" t="s">
        <v>54</v>
      </c>
      <c r="E20" s="18">
        <v>64000</v>
      </c>
      <c r="F20" s="38"/>
      <c r="G20" s="23"/>
    </row>
    <row r="21" spans="4:7" ht="18" thickBot="1" x14ac:dyDescent="0.35">
      <c r="D21" s="35" t="s">
        <v>47</v>
      </c>
      <c r="E21" s="24">
        <f>SUM(E16:E20)</f>
        <v>7024000</v>
      </c>
      <c r="F21" s="35" t="s">
        <v>48</v>
      </c>
      <c r="G21" s="25">
        <f>SUM(G16:G19)</f>
        <v>7744000</v>
      </c>
    </row>
    <row r="22" spans="4:7" ht="18" thickBot="1" x14ac:dyDescent="0.35">
      <c r="D22" s="13"/>
      <c r="E22" s="32"/>
      <c r="F22" s="13"/>
      <c r="G22" s="33"/>
    </row>
    <row r="23" spans="4:7" ht="18" thickBot="1" x14ac:dyDescent="0.35">
      <c r="D23" s="3" t="s">
        <v>16</v>
      </c>
      <c r="E23" s="30">
        <f>E14+E21</f>
        <v>10384000</v>
      </c>
      <c r="F23" s="3" t="s">
        <v>16</v>
      </c>
      <c r="G23" s="31">
        <f>G14+G21</f>
        <v>10384000</v>
      </c>
    </row>
    <row r="25" spans="4:7" x14ac:dyDescent="0.25">
      <c r="D25" s="14" t="s">
        <v>55</v>
      </c>
      <c r="G25" s="34"/>
    </row>
    <row r="29" spans="4:7" x14ac:dyDescent="0.25">
      <c r="E29" s="42">
        <v>2020</v>
      </c>
    </row>
    <row r="30" spans="4:7" x14ac:dyDescent="0.25">
      <c r="D30" s="43" t="s">
        <v>68</v>
      </c>
      <c r="E30" s="55">
        <f>G12/G14</f>
        <v>0.16666666666666666</v>
      </c>
      <c r="F30" s="54" t="s">
        <v>66</v>
      </c>
    </row>
    <row r="31" spans="4:7" x14ac:dyDescent="0.25">
      <c r="D31" s="43" t="s">
        <v>65</v>
      </c>
      <c r="E31" s="55">
        <f>G12/CR!G10</f>
        <v>4.2421905129193985E-2</v>
      </c>
      <c r="F31" s="54" t="s">
        <v>67</v>
      </c>
    </row>
  </sheetData>
  <mergeCells count="1">
    <mergeCell ref="D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CR</vt:lpstr>
      <vt:lpstr>Bilan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2021-05-06T22:03:49Z</dcterms:modified>
</cp:coreProperties>
</file>